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60" windowHeight="6075" tabRatio="601" activeTab="0"/>
  </bookViews>
  <sheets>
    <sheet name="서울~임진강" sheetId="1" r:id="rId1"/>
    <sheet name="동두천~신탄리" sheetId="2" r:id="rId2"/>
  </sheets>
  <definedNames>
    <definedName name="_xlnm.Print_Area" localSheetId="1">'동두천~신탄리'!$A$1:$K$22</definedName>
    <definedName name="_xlnm.Print_Area" localSheetId="0">'서울~임진강'!$A$1:$V$31</definedName>
  </definedNames>
  <calcPr fullCalcOnLoad="1"/>
</workbook>
</file>

<file path=xl/sharedStrings.xml><?xml version="1.0" encoding="utf-8"?>
<sst xmlns="http://schemas.openxmlformats.org/spreadsheetml/2006/main" count="55" uniqueCount="49">
  <si>
    <t>구   분</t>
  </si>
  <si>
    <t>임  율</t>
  </si>
  <si>
    <t>최저구간</t>
  </si>
  <si>
    <t>최저운임</t>
  </si>
  <si>
    <t>할인율</t>
  </si>
  <si>
    <t>할인운임</t>
  </si>
  <si>
    <t>새마을</t>
  </si>
  <si>
    <t>무궁화</t>
  </si>
  <si>
    <t>통일호</t>
  </si>
  <si>
    <t>비둘기</t>
  </si>
  <si>
    <t xml:space="preserve"> 기본임율</t>
  </si>
  <si>
    <t>동안</t>
  </si>
  <si>
    <t>소요산</t>
  </si>
  <si>
    <t>초성리</t>
  </si>
  <si>
    <t>한탄강</t>
  </si>
  <si>
    <t>전곡</t>
  </si>
  <si>
    <t>연천</t>
  </si>
  <si>
    <t>신망리</t>
  </si>
  <si>
    <t>대광리</t>
  </si>
  <si>
    <t>신탄리</t>
  </si>
  <si>
    <t>동두천</t>
  </si>
  <si>
    <t>서울</t>
  </si>
  <si>
    <t>신촌</t>
  </si>
  <si>
    <t>가좌</t>
  </si>
  <si>
    <t>수색</t>
  </si>
  <si>
    <t>화전</t>
  </si>
  <si>
    <t>강매</t>
  </si>
  <si>
    <t>행신</t>
  </si>
  <si>
    <t>능곡</t>
  </si>
  <si>
    <t>대곡</t>
  </si>
  <si>
    <t>곡산</t>
  </si>
  <si>
    <t>백마</t>
  </si>
  <si>
    <t>일산</t>
  </si>
  <si>
    <t>탄현</t>
  </si>
  <si>
    <t>운정</t>
  </si>
  <si>
    <t>금릉</t>
  </si>
  <si>
    <t>금촌</t>
  </si>
  <si>
    <t>월롱</t>
  </si>
  <si>
    <t>파주</t>
  </si>
  <si>
    <t>문산</t>
  </si>
  <si>
    <t>운천</t>
  </si>
  <si>
    <t>임진강</t>
  </si>
  <si>
    <t>(1) 통근열차 : 서울 ∼ 임진강</t>
  </si>
  <si>
    <t>↓
역
간
거
리
(km)</t>
  </si>
  <si>
    <t>(2) 통근열차 : 의정부 ∼ 신탄리간</t>
  </si>
  <si>
    <t>할인율</t>
  </si>
  <si>
    <t>할인운임</t>
  </si>
  <si>
    <t>→역간운임(단위 : 원)</t>
  </si>
  <si>
    <t>※ '06.12.15.부터 '운임할인 특정구간'으로 지정 1,000원으로 특별인하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</si>
</sst>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\-#,##0_ ;_ * &quot;-&quot;_ ;_ @_ "/>
    <numFmt numFmtId="178" formatCode="_-* #,##0.0_-;\-* #,##0.0_-;_-* &quot;-&quot;?_-;_-@_-"/>
    <numFmt numFmtId="179" formatCode="0.0_ "/>
    <numFmt numFmtId="180" formatCode="#,##0_ "/>
    <numFmt numFmtId="181" formatCode="#,##0.0_ "/>
  </numFmts>
  <fonts count="10">
    <font>
      <sz val="11"/>
      <name val="돋움"/>
      <family val="3"/>
    </font>
    <font>
      <sz val="10"/>
      <name val="굴림체"/>
      <family val="3"/>
    </font>
    <font>
      <sz val="8"/>
      <name val="돋움"/>
      <family val="3"/>
    </font>
    <font>
      <sz val="12"/>
      <name val="굴림체"/>
      <family val="3"/>
    </font>
    <font>
      <sz val="16"/>
      <name val="굴림체"/>
      <family val="3"/>
    </font>
    <font>
      <b/>
      <sz val="15"/>
      <name val="굴림체"/>
      <family val="3"/>
    </font>
    <font>
      <sz val="15"/>
      <name val="굴림체"/>
      <family val="3"/>
    </font>
    <font>
      <b/>
      <sz val="20"/>
      <name val="굴림체"/>
      <family val="3"/>
    </font>
    <font>
      <sz val="20"/>
      <name val="굴림체"/>
      <family val="3"/>
    </font>
    <font>
      <sz val="1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1" fontId="1" fillId="0" borderId="1" xfId="17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41" fontId="1" fillId="0" borderId="0" xfId="17" applyFont="1" applyBorder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9" fontId="1" fillId="2" borderId="1" xfId="15" applyFont="1" applyFill="1" applyBorder="1" applyAlignment="1">
      <alignment/>
    </xf>
    <xf numFmtId="41" fontId="1" fillId="2" borderId="1" xfId="17" applyFont="1" applyFill="1" applyBorder="1" applyAlignment="1">
      <alignment/>
    </xf>
    <xf numFmtId="9" fontId="1" fillId="0" borderId="1" xfId="15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/>
    </xf>
    <xf numFmtId="0" fontId="6" fillId="0" borderId="1" xfId="17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0" fontId="6" fillId="3" borderId="1" xfId="17" applyNumberFormat="1" applyFont="1" applyFill="1" applyBorder="1" applyAlignment="1">
      <alignment horizontal="center" vertical="center"/>
    </xf>
    <xf numFmtId="181" fontId="6" fillId="0" borderId="1" xfId="17" applyNumberFormat="1" applyFont="1" applyFill="1" applyBorder="1" applyAlignment="1">
      <alignment horizontal="center" vertical="center"/>
    </xf>
    <xf numFmtId="180" fontId="6" fillId="3" borderId="4" xfId="17" applyNumberFormat="1" applyFont="1" applyFill="1" applyBorder="1" applyAlignment="1">
      <alignment horizontal="center" vertical="center"/>
    </xf>
    <xf numFmtId="180" fontId="6" fillId="3" borderId="5" xfId="17" applyNumberFormat="1" applyFont="1" applyFill="1" applyBorder="1" applyAlignment="1">
      <alignment horizontal="center" vertical="center"/>
    </xf>
    <xf numFmtId="181" fontId="6" fillId="0" borderId="6" xfId="17" applyNumberFormat="1" applyFont="1" applyFill="1" applyBorder="1" applyAlignment="1">
      <alignment horizontal="center" vertical="center"/>
    </xf>
    <xf numFmtId="180" fontId="6" fillId="3" borderId="7" xfId="17" applyNumberFormat="1" applyFont="1" applyFill="1" applyBorder="1" applyAlignment="1">
      <alignment horizontal="center" vertical="center"/>
    </xf>
    <xf numFmtId="181" fontId="6" fillId="0" borderId="8" xfId="17" applyNumberFormat="1" applyFont="1" applyFill="1" applyBorder="1" applyAlignment="1">
      <alignment horizontal="center" vertical="center"/>
    </xf>
    <xf numFmtId="181" fontId="6" fillId="0" borderId="9" xfId="17" applyNumberFormat="1" applyFont="1" applyFill="1" applyBorder="1" applyAlignment="1">
      <alignment horizontal="center" vertical="center"/>
    </xf>
    <xf numFmtId="180" fontId="6" fillId="3" borderId="10" xfId="17" applyNumberFormat="1" applyFont="1" applyFill="1" applyBorder="1" applyAlignment="1">
      <alignment horizontal="center" vertical="center"/>
    </xf>
    <xf numFmtId="180" fontId="6" fillId="3" borderId="11" xfId="17" applyNumberFormat="1" applyFont="1" applyFill="1" applyBorder="1" applyAlignment="1">
      <alignment horizontal="center" vertical="center"/>
    </xf>
    <xf numFmtId="180" fontId="6" fillId="3" borderId="12" xfId="17" applyNumberFormat="1" applyFont="1" applyFill="1" applyBorder="1" applyAlignment="1">
      <alignment horizontal="center" vertical="center"/>
    </xf>
    <xf numFmtId="181" fontId="6" fillId="0" borderId="13" xfId="17" applyNumberFormat="1" applyFont="1" applyFill="1" applyBorder="1" applyAlignment="1">
      <alignment horizontal="center" vertical="center"/>
    </xf>
    <xf numFmtId="181" fontId="6" fillId="0" borderId="14" xfId="17" applyNumberFormat="1" applyFont="1" applyFill="1" applyBorder="1" applyAlignment="1">
      <alignment horizontal="center" vertical="center"/>
    </xf>
    <xf numFmtId="181" fontId="6" fillId="0" borderId="15" xfId="17" applyNumberFormat="1" applyFont="1" applyFill="1" applyBorder="1" applyAlignment="1">
      <alignment horizontal="center" vertical="center"/>
    </xf>
    <xf numFmtId="180" fontId="5" fillId="4" borderId="3" xfId="17" applyNumberFormat="1" applyFont="1" applyFill="1" applyBorder="1" applyAlignment="1">
      <alignment horizontal="center" vertical="center"/>
    </xf>
    <xf numFmtId="0" fontId="6" fillId="0" borderId="6" xfId="17" applyNumberFormat="1" applyFont="1" applyFill="1" applyBorder="1" applyAlignment="1">
      <alignment horizontal="center" vertical="center"/>
    </xf>
    <xf numFmtId="0" fontId="6" fillId="0" borderId="8" xfId="17" applyNumberFormat="1" applyFont="1" applyFill="1" applyBorder="1" applyAlignment="1">
      <alignment horizontal="center" vertical="center"/>
    </xf>
    <xf numFmtId="0" fontId="6" fillId="0" borderId="9" xfId="17" applyNumberFormat="1" applyFont="1" applyFill="1" applyBorder="1" applyAlignment="1">
      <alignment horizontal="center" vertical="center"/>
    </xf>
    <xf numFmtId="0" fontId="6" fillId="0" borderId="15" xfId="17" applyNumberFormat="1" applyFont="1" applyFill="1" applyBorder="1" applyAlignment="1">
      <alignment horizontal="center" vertical="center"/>
    </xf>
    <xf numFmtId="0" fontId="6" fillId="0" borderId="13" xfId="17" applyNumberFormat="1" applyFont="1" applyFill="1" applyBorder="1" applyAlignment="1">
      <alignment horizontal="center" vertical="center"/>
    </xf>
    <xf numFmtId="0" fontId="6" fillId="0" borderId="14" xfId="17" applyNumberFormat="1" applyFont="1" applyFill="1" applyBorder="1" applyAlignment="1">
      <alignment horizontal="center" vertical="center"/>
    </xf>
    <xf numFmtId="0" fontId="5" fillId="4" borderId="3" xfId="17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top" wrapText="1"/>
    </xf>
    <xf numFmtId="177" fontId="6" fillId="0" borderId="0" xfId="17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V31"/>
  <sheetViews>
    <sheetView tabSelected="1" zoomScale="55" zoomScaleNormal="55" zoomScaleSheetLayoutView="75" workbookViewId="0" topLeftCell="A9">
      <selection activeCell="J16" sqref="J16"/>
    </sheetView>
  </sheetViews>
  <sheetFormatPr defaultColWidth="8.88671875" defaultRowHeight="30" customHeight="1"/>
  <cols>
    <col min="1" max="1" width="7.3359375" style="43" customWidth="1"/>
    <col min="2" max="16384" width="10.77734375" style="43" customWidth="1"/>
  </cols>
  <sheetData>
    <row r="1" spans="1:11" ht="30" customHeight="1" hidden="1" thickBot="1">
      <c r="A1" s="42"/>
      <c r="B1" s="7"/>
      <c r="C1" s="9" t="s">
        <v>10</v>
      </c>
      <c r="D1" s="8"/>
      <c r="E1" s="7"/>
      <c r="F1" s="7"/>
      <c r="G1" s="7"/>
      <c r="H1" s="7"/>
      <c r="I1" s="7"/>
      <c r="J1" s="7"/>
      <c r="K1" s="7"/>
    </row>
    <row r="2" spans="1:9" ht="30" customHeight="1" hidden="1">
      <c r="A2" s="42"/>
      <c r="B2" s="1" t="s">
        <v>0</v>
      </c>
      <c r="C2" s="1" t="s">
        <v>1</v>
      </c>
      <c r="D2" s="1" t="s">
        <v>2</v>
      </c>
      <c r="E2" s="1" t="s">
        <v>3</v>
      </c>
      <c r="F2" s="10" t="s">
        <v>4</v>
      </c>
      <c r="G2" s="10" t="s">
        <v>5</v>
      </c>
      <c r="H2" s="1" t="s">
        <v>45</v>
      </c>
      <c r="I2" s="1" t="s">
        <v>46</v>
      </c>
    </row>
    <row r="3" spans="1:9" ht="30" customHeight="1" hidden="1">
      <c r="A3" s="42"/>
      <c r="B3" s="1" t="s">
        <v>6</v>
      </c>
      <c r="C3" s="2">
        <f>ROUND(83.29*1.08,2)</f>
        <v>89.95</v>
      </c>
      <c r="D3" s="3">
        <v>80</v>
      </c>
      <c r="E3" s="3">
        <f>ROUND(C3*D3,-2)</f>
        <v>7200</v>
      </c>
      <c r="F3" s="11">
        <v>0.05</v>
      </c>
      <c r="G3" s="12">
        <f>ROUND($E$3-$E$3*F3,-2)</f>
        <v>6800</v>
      </c>
      <c r="H3" s="13">
        <v>0.15</v>
      </c>
      <c r="I3" s="12">
        <f>ROUND($E$3-$E$3*H3,-2)</f>
        <v>6100</v>
      </c>
    </row>
    <row r="4" spans="1:9" ht="30" customHeight="1" hidden="1">
      <c r="A4" s="42"/>
      <c r="B4" s="1" t="s">
        <v>7</v>
      </c>
      <c r="C4" s="4">
        <f>ROUND(56.1*1.09,2)</f>
        <v>61.15</v>
      </c>
      <c r="D4" s="3">
        <v>50</v>
      </c>
      <c r="E4" s="3">
        <f>ROUND(C4*D4,-2)</f>
        <v>3100</v>
      </c>
      <c r="F4" s="11">
        <v>0.05</v>
      </c>
      <c r="G4" s="12">
        <f>ROUND($E$4-$E$4*F4,-2)</f>
        <v>2900</v>
      </c>
      <c r="H4" s="13">
        <v>0.15</v>
      </c>
      <c r="I4" s="12">
        <f>ROUND($E$4-$E$4*H4,-2)</f>
        <v>2600</v>
      </c>
    </row>
    <row r="5" spans="1:9" ht="30" customHeight="1" hidden="1">
      <c r="A5" s="42"/>
      <c r="B5" s="1" t="s">
        <v>8</v>
      </c>
      <c r="C5" s="2">
        <f>ROUND(28.81*1.08,2)</f>
        <v>31.11</v>
      </c>
      <c r="D5" s="3">
        <v>50</v>
      </c>
      <c r="E5" s="3">
        <f>ROUND(C5*D5,-2)</f>
        <v>1600</v>
      </c>
      <c r="F5" s="14"/>
      <c r="G5" s="14"/>
      <c r="H5" s="2"/>
      <c r="I5" s="2"/>
    </row>
    <row r="6" spans="1:9" ht="30" customHeight="1" hidden="1">
      <c r="A6" s="42"/>
      <c r="B6" s="1" t="s">
        <v>9</v>
      </c>
      <c r="C6" s="2">
        <v>14.63</v>
      </c>
      <c r="D6" s="3">
        <v>25</v>
      </c>
      <c r="E6" s="3">
        <f>IF(C6*D6-INT(C6*D6/100)*100&lt;30,INT(C6*D6/100)*100,IF(C6*D6-INT(C6*D6/100)*100&lt;70,INT(C6*D6/100)*100+50,INT(C6*D6/100)*100+100))</f>
        <v>350</v>
      </c>
      <c r="F6" s="14"/>
      <c r="G6" s="14"/>
      <c r="H6" s="2"/>
      <c r="I6" s="2"/>
    </row>
    <row r="7" spans="1:9" ht="30" customHeight="1" hidden="1">
      <c r="A7" s="42"/>
      <c r="B7" s="15"/>
      <c r="C7" s="5"/>
      <c r="D7" s="6"/>
      <c r="E7" s="6"/>
      <c r="F7" s="16"/>
      <c r="G7" s="16"/>
      <c r="H7" s="5"/>
      <c r="I7" s="5"/>
    </row>
    <row r="8" ht="30" customHeight="1" hidden="1"/>
    <row r="9" spans="1:22" s="45" customFormat="1" ht="25.5">
      <c r="A9" s="44"/>
      <c r="B9" s="18" t="s">
        <v>42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T9" s="19"/>
      <c r="U9" s="19"/>
      <c r="V9" s="19"/>
    </row>
    <row r="10" spans="1:22" s="49" customFormat="1" ht="20.25" thickBot="1">
      <c r="A10" s="46"/>
      <c r="B10" s="52"/>
      <c r="C10" s="52"/>
      <c r="D10" s="52"/>
      <c r="E10" s="52"/>
      <c r="F10" s="52"/>
      <c r="G10" s="52"/>
      <c r="H10" s="52"/>
      <c r="I10" s="52"/>
      <c r="J10" s="52"/>
      <c r="K10" s="48"/>
      <c r="L10" s="48"/>
      <c r="M10" s="48"/>
      <c r="N10" s="48"/>
      <c r="O10" s="48"/>
      <c r="P10" s="48"/>
      <c r="T10" s="54" t="s">
        <v>47</v>
      </c>
      <c r="U10" s="54"/>
      <c r="V10" s="54"/>
    </row>
    <row r="11" spans="1:22" s="49" customFormat="1" ht="36" customHeight="1" thickBot="1">
      <c r="A11" s="53" t="s">
        <v>43</v>
      </c>
      <c r="B11" s="41" t="s">
        <v>21</v>
      </c>
      <c r="C11" s="30">
        <f>IF(B12&lt;$D$5,$E$5,ROUND(B12*$C$5,-2))</f>
        <v>1600</v>
      </c>
      <c r="D11" s="22">
        <f>IF(B13&lt;$D$5,$E$5,ROUND(B13*$C$5,-2))</f>
        <v>1600</v>
      </c>
      <c r="E11" s="22">
        <f>IF(B14&lt;$D$5,$E$5,ROUND(B14*$C$5,-2))</f>
        <v>1600</v>
      </c>
      <c r="F11" s="22">
        <f>IF(B15&lt;$D$5,$E$5,ROUND(B15*$C$5,-2))</f>
        <v>1600</v>
      </c>
      <c r="G11" s="22">
        <f>IF(B16&lt;$D$5,$E$5,ROUND(B16*$C$5,-2))</f>
        <v>1600</v>
      </c>
      <c r="H11" s="22">
        <f>IF(B17&lt;$D$5,$E$5,ROUND(B17*$C$5,-2))</f>
        <v>1600</v>
      </c>
      <c r="I11" s="22">
        <f>IF(B18&lt;$D$5,$E$5,ROUND(B18*$C$5,-2))</f>
        <v>1600</v>
      </c>
      <c r="J11" s="22">
        <f>IF(B19&lt;$D$5,$E$5,ROUND(B19*$C$5,-2))</f>
        <v>1600</v>
      </c>
      <c r="K11" s="22">
        <f>IF(B20&lt;$D$5,$E$5,ROUND(B20*$C$5,-2))</f>
        <v>1600</v>
      </c>
      <c r="L11" s="22">
        <f>IF(B21&lt;$D$5,$E$5,ROUND(B21*$C$5,-2))</f>
        <v>1600</v>
      </c>
      <c r="M11" s="22">
        <f>IF(B22&lt;$D$5,$E$5,ROUND(B22*$C$5,-2))</f>
        <v>1600</v>
      </c>
      <c r="N11" s="22">
        <f>IF(B23&lt;$D$5,$E$5,ROUND(B23*$C$5,-2))</f>
        <v>1600</v>
      </c>
      <c r="O11" s="22">
        <f>IF(B24&lt;$D$5,$E$5,ROUND(B24*$C$5,-2))</f>
        <v>1600</v>
      </c>
      <c r="P11" s="22">
        <f>IF(B25&lt;$D$5,$E$5,ROUND(B25*$C$5,-2))</f>
        <v>1600</v>
      </c>
      <c r="Q11" s="22">
        <f>IF(B26&lt;$D$5,$E$5,ROUND(B26*$C$5,-2))</f>
        <v>1600</v>
      </c>
      <c r="R11" s="22">
        <f>IF(B27&lt;$D$5,$E$5,ROUND(B27*$C$5,-2))</f>
        <v>1600</v>
      </c>
      <c r="S11" s="22">
        <f>IF(B28&lt;$D$5,$E$5,ROUND(B28*$C$5,-2))</f>
        <v>1600</v>
      </c>
      <c r="T11" s="22">
        <f>IF(B29&lt;$D$5,$E$5,ROUND(B29*$C$5,-2))</f>
        <v>1600</v>
      </c>
      <c r="U11" s="22">
        <f>IF(B30&lt;$D$5,$E$5,ROUND(B30*$C$5,-2))</f>
        <v>1600</v>
      </c>
      <c r="V11" s="23">
        <f>IF(B31&lt;$D$5,$E$5,ROUND(B31*$C$5,-2))</f>
        <v>1600</v>
      </c>
    </row>
    <row r="12" spans="1:22" s="49" customFormat="1" ht="36" customHeight="1" thickBot="1">
      <c r="A12" s="53"/>
      <c r="B12" s="38">
        <v>3.1</v>
      </c>
      <c r="C12" s="41" t="s">
        <v>22</v>
      </c>
      <c r="D12" s="28">
        <f>IF(C13&lt;$D$5,$E$5,ROUND(C13*$C$5,-2))</f>
        <v>1600</v>
      </c>
      <c r="E12" s="20">
        <f>IF(C14&lt;$D$5,$E$5,ROUND(C14*$C$5,-2))</f>
        <v>1600</v>
      </c>
      <c r="F12" s="20">
        <f>IF(C15&lt;$D$5,$E$5,ROUND(C15*$C$5,-2))</f>
        <v>1600</v>
      </c>
      <c r="G12" s="20">
        <f>IF(C16&lt;$D$5,$E$5,ROUND(C16*$C$5,-2))</f>
        <v>1600</v>
      </c>
      <c r="H12" s="20">
        <f>IF(C17&lt;$D$5,$E$5,ROUND(C17*$C$5,-2))</f>
        <v>1600</v>
      </c>
      <c r="I12" s="20">
        <f>IF(C18&lt;$D$5,$E$5,ROUND(C18*$C$5,-2))</f>
        <v>1600</v>
      </c>
      <c r="J12" s="20">
        <f>IF(C19&lt;$D$5,$E$5,ROUND(C19*$C$5,-2))</f>
        <v>1600</v>
      </c>
      <c r="K12" s="20">
        <f>IF(C20&lt;$D$5,$E$5,ROUND(C20*$C$5,-2))</f>
        <v>1600</v>
      </c>
      <c r="L12" s="20">
        <f>IF(C21&lt;$D$5,$E$5,ROUND(C21*$C$5,-2))</f>
        <v>1600</v>
      </c>
      <c r="M12" s="20">
        <f>IF(C22&lt;$D$5,$E$5,ROUND(C22*$C$5,-2))</f>
        <v>1600</v>
      </c>
      <c r="N12" s="20">
        <f>IF(C23&lt;$D$5,$E$5,ROUND(C23*$C$5,-2))</f>
        <v>1600</v>
      </c>
      <c r="O12" s="20">
        <f>IF(C24&lt;$D$5,$E$5,ROUND(C24*$C$5,-2))</f>
        <v>1600</v>
      </c>
      <c r="P12" s="20">
        <f>IF(C25&lt;$D$5,$E$5,ROUND(C25*$C$5,-2))</f>
        <v>1600</v>
      </c>
      <c r="Q12" s="20">
        <f>IF(C26&lt;$D$5,$E$5,ROUND(C26*$C$5,-2))</f>
        <v>1600</v>
      </c>
      <c r="R12" s="20">
        <f>IF(C27&lt;$D$5,$E$5,ROUND(C27*$C$5,-2))</f>
        <v>1600</v>
      </c>
      <c r="S12" s="20">
        <f>IF(C28&lt;$D$5,$E$5,ROUND(C28*$C$5,-2))</f>
        <v>1600</v>
      </c>
      <c r="T12" s="20">
        <f>IF(C29&lt;$D$5,$E$5,ROUND(C29*$C$5,-2))</f>
        <v>1600</v>
      </c>
      <c r="U12" s="20">
        <f>IF(C30&lt;$D$5,$E$5,ROUND(C30*$C$5,-2))</f>
        <v>1600</v>
      </c>
      <c r="V12" s="25">
        <f>IF(C31&lt;$D$5,$E$5,ROUND(C31*$C$5,-2))</f>
        <v>1600</v>
      </c>
    </row>
    <row r="13" spans="1:22" s="49" customFormat="1" ht="36" customHeight="1" thickBot="1">
      <c r="A13" s="53"/>
      <c r="B13" s="35">
        <v>5.8</v>
      </c>
      <c r="C13" s="39">
        <f aca="true" t="shared" si="0" ref="C13:C31">$B13-$B$12</f>
        <v>2.6999999999999997</v>
      </c>
      <c r="D13" s="41" t="s">
        <v>23</v>
      </c>
      <c r="E13" s="28">
        <f>IF(D14&lt;$D$5,$E$5,ROUND(D14*$C$5,-2))</f>
        <v>1600</v>
      </c>
      <c r="F13" s="20">
        <f>IF(D15&lt;$D$5,$E$5,ROUND(D15*$C$5,-2))</f>
        <v>1600</v>
      </c>
      <c r="G13" s="20">
        <f>IF(D16&lt;$D$5,$E$5,ROUND(D16*$C$5,-2))</f>
        <v>1600</v>
      </c>
      <c r="H13" s="20">
        <f>IF(D17&lt;$D$5,$E$5,ROUND(D17*$C$5,-2))</f>
        <v>1600</v>
      </c>
      <c r="I13" s="20">
        <f>IF(D18&lt;$D$5,$E$5,ROUND(D18*$C$5,-2))</f>
        <v>1600</v>
      </c>
      <c r="J13" s="20">
        <f>IF(D19&lt;$D$5,$E$5,ROUND(D19*$C$5,-2))</f>
        <v>1600</v>
      </c>
      <c r="K13" s="20">
        <f>IF(D20&lt;$D$5,$E$5,ROUND(D20*$C$5,-2))</f>
        <v>1600</v>
      </c>
      <c r="L13" s="20">
        <f>IF(D21&lt;$D$5,$E$5,ROUND(D21*$C$5,-2))</f>
        <v>1600</v>
      </c>
      <c r="M13" s="20">
        <f>IF(D22&lt;$D$5,$E$5,ROUND(D22*$C$5,-2))</f>
        <v>1600</v>
      </c>
      <c r="N13" s="20">
        <f>IF(D23&lt;$D$5,$E$5,ROUND(D23*$C$5,-2))</f>
        <v>1600</v>
      </c>
      <c r="O13" s="20">
        <f>IF(D24&lt;$D$5,$E$5,ROUND(D24*$C$5,-2))</f>
        <v>1600</v>
      </c>
      <c r="P13" s="20">
        <f>IF(D25&lt;$D$5,$E$5,ROUND(D25*$C$5,-2))</f>
        <v>1600</v>
      </c>
      <c r="Q13" s="20">
        <f>IF(D26&lt;$D$5,$E$5,ROUND(D26*$C$5,-2))</f>
        <v>1600</v>
      </c>
      <c r="R13" s="20">
        <f>IF(D27&lt;$D$5,$E$5,ROUND(D27*$C$5,-2))</f>
        <v>1600</v>
      </c>
      <c r="S13" s="20">
        <f>IF(D28&lt;$D$5,$E$5,ROUND(D28*$C$5,-2))</f>
        <v>1600</v>
      </c>
      <c r="T13" s="20">
        <f>IF(D29&lt;$D$5,$E$5,ROUND(D29*$C$5,-2))</f>
        <v>1600</v>
      </c>
      <c r="U13" s="20">
        <f>IF(D30&lt;$D$5,$E$5,ROUND(D30*$C$5,-2))</f>
        <v>1600</v>
      </c>
      <c r="V13" s="25">
        <f>IF(D31&lt;$D$5,$E$5,ROUND(D31*$C$5,-2))</f>
        <v>1600</v>
      </c>
    </row>
    <row r="14" spans="1:22" s="49" customFormat="1" ht="36" customHeight="1" thickBot="1">
      <c r="A14" s="53"/>
      <c r="B14" s="35">
        <v>8.2</v>
      </c>
      <c r="C14" s="17">
        <f t="shared" si="0"/>
        <v>5.1</v>
      </c>
      <c r="D14" s="39">
        <f aca="true" t="shared" si="1" ref="D14:D31">$B14-$B$13</f>
        <v>2.3999999999999995</v>
      </c>
      <c r="E14" s="41" t="s">
        <v>24</v>
      </c>
      <c r="F14" s="28">
        <f>IF(E15&lt;$D$5,$E$5,ROUND(E15*$C$5,-2))</f>
        <v>1600</v>
      </c>
      <c r="G14" s="20">
        <f>IF(E16&lt;$D$5,$E$5,ROUND(E16*$C$5,-2))</f>
        <v>1600</v>
      </c>
      <c r="H14" s="20">
        <f>IF(E17&lt;$D$5,$E$5,ROUND(E17*$C$5,-2))</f>
        <v>1600</v>
      </c>
      <c r="I14" s="20">
        <f>IF(E18&lt;$D$5,$E$5,ROUND(E18*$C$5,-2))</f>
        <v>1600</v>
      </c>
      <c r="J14" s="20">
        <f>IF(E19&lt;$D$5,$E$5,ROUND(E19*$C$5,-2))</f>
        <v>1600</v>
      </c>
      <c r="K14" s="20">
        <f>IF(E20&lt;$D$5,$E$5,ROUND(E20*$C$5,-2))</f>
        <v>1600</v>
      </c>
      <c r="L14" s="20">
        <f>IF(E21&lt;$D$5,$E$5,ROUND(E21*$C$5,-2))</f>
        <v>1600</v>
      </c>
      <c r="M14" s="20">
        <f>IF(E22&lt;$D$5,$E$5,ROUND(E22*$C$5,-2))</f>
        <v>1600</v>
      </c>
      <c r="N14" s="20">
        <f>IF(E23&lt;$D$5,$E$5,ROUND(E23*$C$5,-2))</f>
        <v>1600</v>
      </c>
      <c r="O14" s="20">
        <f>IF(E24&lt;$D$5,$E$5,ROUND(E24*$C$5,-2))</f>
        <v>1600</v>
      </c>
      <c r="P14" s="20">
        <f>IF(E25&lt;$D$5,$E$5,ROUND(E25*$C$5,-2))</f>
        <v>1600</v>
      </c>
      <c r="Q14" s="20">
        <f>IF(E26&lt;$D$5,$E$5,ROUND(E26*$C$5,-2))</f>
        <v>1600</v>
      </c>
      <c r="R14" s="20">
        <f>IF(E27&lt;$D$5,$E$5,ROUND(E27*$C$5,-2))</f>
        <v>1600</v>
      </c>
      <c r="S14" s="20">
        <f>IF(E28&lt;$D$5,$E$5,ROUND(E28*$C$5,-2))</f>
        <v>1600</v>
      </c>
      <c r="T14" s="20">
        <f>IF(E29&lt;$D$5,$E$5,ROUND(E29*$C$5,-2))</f>
        <v>1600</v>
      </c>
      <c r="U14" s="20">
        <f>IF(E30&lt;$D$5,$E$5,ROUND(E30*$C$5,-2))</f>
        <v>1600</v>
      </c>
      <c r="V14" s="25">
        <f>IF(E31&lt;$D$5,$E$5,ROUND(E31*$C$5,-2))</f>
        <v>1600</v>
      </c>
    </row>
    <row r="15" spans="1:22" s="49" customFormat="1" ht="36" customHeight="1" thickBot="1">
      <c r="A15" s="53"/>
      <c r="B15" s="35">
        <v>11.6</v>
      </c>
      <c r="C15" s="17">
        <f t="shared" si="0"/>
        <v>8.5</v>
      </c>
      <c r="D15" s="17">
        <f t="shared" si="1"/>
        <v>5.8</v>
      </c>
      <c r="E15" s="39">
        <f aca="true" t="shared" si="2" ref="E15:E31">$B15-$B$14</f>
        <v>3.4000000000000004</v>
      </c>
      <c r="F15" s="41" t="s">
        <v>25</v>
      </c>
      <c r="G15" s="28">
        <f>IF(F16&lt;$D$5,$E$5,ROUND(F16*$C$5,-2))</f>
        <v>1600</v>
      </c>
      <c r="H15" s="20">
        <f>IF(F17&lt;$D$5,$E$5,ROUND(F17*$C$5,-2))</f>
        <v>1600</v>
      </c>
      <c r="I15" s="20">
        <f>IF(F18&lt;$D$5,$E$5,ROUND(F18*$C$5,-2))</f>
        <v>1600</v>
      </c>
      <c r="J15" s="20">
        <f>IF(F19&lt;$D$5,$E$5,ROUND(F19*$C$5,-2))</f>
        <v>1600</v>
      </c>
      <c r="K15" s="20">
        <f>IF(F20&lt;$D$5,$E$5,ROUND(F20*$C$5,-2))</f>
        <v>1600</v>
      </c>
      <c r="L15" s="20">
        <f>IF(F21&lt;$D$5,$E$5,ROUND(F21*$C$5,-2))</f>
        <v>1600</v>
      </c>
      <c r="M15" s="20">
        <f>IF(F22&lt;$D$5,$E$5,ROUND(F22*$C$5,-2))</f>
        <v>1600</v>
      </c>
      <c r="N15" s="20">
        <f>IF(F23&lt;$D$5,$E$5,ROUND(F23*$C$5,-2))</f>
        <v>1600</v>
      </c>
      <c r="O15" s="20">
        <f>IF(F24&lt;$D$5,$E$5,ROUND(F24*$C$5,-2))</f>
        <v>1600</v>
      </c>
      <c r="P15" s="20">
        <f>IF(F25&lt;$D$5,$E$5,ROUND(F25*$C$5,-2))</f>
        <v>1600</v>
      </c>
      <c r="Q15" s="20">
        <f>IF(F26&lt;$D$5,$E$5,ROUND(F26*$C$5,-2))</f>
        <v>1600</v>
      </c>
      <c r="R15" s="20">
        <f>IF(F27&lt;$D$5,$E$5,ROUND(F27*$C$5,-2))</f>
        <v>1600</v>
      </c>
      <c r="S15" s="20">
        <f>IF(F28&lt;$D$5,$E$5,ROUND(F28*$C$5,-2))</f>
        <v>1600</v>
      </c>
      <c r="T15" s="20">
        <f>IF(F29&lt;$D$5,$E$5,ROUND(F29*$C$5,-2))</f>
        <v>1600</v>
      </c>
      <c r="U15" s="20">
        <f>IF(F30&lt;$D$5,$E$5,ROUND(F30*$C$5,-2))</f>
        <v>1600</v>
      </c>
      <c r="V15" s="25">
        <f>IF(F31&lt;$D$5,$E$5,ROUND(F31*$C$5,-2))</f>
        <v>1600</v>
      </c>
    </row>
    <row r="16" spans="1:22" s="49" customFormat="1" ht="36" customHeight="1" thickBot="1">
      <c r="A16" s="50"/>
      <c r="B16" s="35">
        <v>13.9</v>
      </c>
      <c r="C16" s="17">
        <f t="shared" si="0"/>
        <v>10.8</v>
      </c>
      <c r="D16" s="17">
        <f t="shared" si="1"/>
        <v>8.100000000000001</v>
      </c>
      <c r="E16" s="17">
        <f t="shared" si="2"/>
        <v>5.700000000000001</v>
      </c>
      <c r="F16" s="39">
        <f aca="true" t="shared" si="3" ref="F16:F31">$B16-$B$15</f>
        <v>2.3000000000000007</v>
      </c>
      <c r="G16" s="41" t="s">
        <v>26</v>
      </c>
      <c r="H16" s="28">
        <f>IF(G17&lt;$D$5,$E$5,ROUND(G17*$C$5,-2))</f>
        <v>1600</v>
      </c>
      <c r="I16" s="20">
        <f>IF(G18&lt;$D$5,$E$5,ROUND(G18*$C$5,-2))</f>
        <v>1600</v>
      </c>
      <c r="J16" s="20">
        <f>IF(G19&lt;$D$5,$E$5,ROUND(G19*$C$5,-2))</f>
        <v>1600</v>
      </c>
      <c r="K16" s="20">
        <f>IF(G20&lt;$D$5,$E$5,ROUND(G20*$C$5,-2))</f>
        <v>1600</v>
      </c>
      <c r="L16" s="20">
        <f>IF(G21&lt;$D$5,$E$5,ROUND(G21*$C$5,-2))</f>
        <v>1600</v>
      </c>
      <c r="M16" s="20">
        <f>IF(G22&lt;$D$5,$E$5,ROUND(G22*$C$5,-2))</f>
        <v>1600</v>
      </c>
      <c r="N16" s="20">
        <f>IF(G23&lt;$D$5,$E$5,ROUND(G23*$C$5,-2))</f>
        <v>1600</v>
      </c>
      <c r="O16" s="20">
        <f>IF(G24&lt;$D$5,$E$5,ROUND(G24*$C$5,-2))</f>
        <v>1600</v>
      </c>
      <c r="P16" s="20">
        <f>IF(G25&lt;$D$5,$E$5,ROUND(G25*$C$5,-2))</f>
        <v>1600</v>
      </c>
      <c r="Q16" s="20">
        <f>IF(G26&lt;$D$5,$E$5,ROUND(G26*$C$5,-2))</f>
        <v>1600</v>
      </c>
      <c r="R16" s="20">
        <f>IF(G27&lt;$D$5,$E$5,ROUND(G27*$C$5,-2))</f>
        <v>1600</v>
      </c>
      <c r="S16" s="20">
        <f>IF(G28&lt;$D$5,$E$5,ROUND(G28*$C$5,-2))</f>
        <v>1600</v>
      </c>
      <c r="T16" s="20">
        <f>IF(G29&lt;$D$5,$E$5,ROUND(G29*$C$5,-2))</f>
        <v>1600</v>
      </c>
      <c r="U16" s="20">
        <f>IF(G30&lt;$D$5,$E$5,ROUND(G30*$C$5,-2))</f>
        <v>1600</v>
      </c>
      <c r="V16" s="25">
        <f>IF(G31&lt;$D$5,$E$5,ROUND(G31*$C$5,-2))</f>
        <v>1600</v>
      </c>
    </row>
    <row r="17" spans="1:22" s="49" customFormat="1" ht="36" customHeight="1" thickBot="1">
      <c r="A17" s="50"/>
      <c r="B17" s="35">
        <v>14.7</v>
      </c>
      <c r="C17" s="17">
        <f t="shared" si="0"/>
        <v>11.6</v>
      </c>
      <c r="D17" s="17">
        <f t="shared" si="1"/>
        <v>8.899999999999999</v>
      </c>
      <c r="E17" s="17">
        <f t="shared" si="2"/>
        <v>6.5</v>
      </c>
      <c r="F17" s="17">
        <f t="shared" si="3"/>
        <v>3.0999999999999996</v>
      </c>
      <c r="G17" s="39">
        <f aca="true" t="shared" si="4" ref="G17:G31">$B17-$B$16</f>
        <v>0.7999999999999989</v>
      </c>
      <c r="H17" s="41" t="s">
        <v>27</v>
      </c>
      <c r="I17" s="28">
        <f>IF(H18&lt;$D$5,$E$5,ROUND(H18*$C$5,-2))</f>
        <v>1600</v>
      </c>
      <c r="J17" s="20">
        <f>IF(H19&lt;$D$5,$E$5,ROUND(H19*$C$5,-2))</f>
        <v>1600</v>
      </c>
      <c r="K17" s="20">
        <f>IF(H20&lt;$D$5,$E$5,ROUND(H20*$C$5,-2))</f>
        <v>1600</v>
      </c>
      <c r="L17" s="20">
        <f>IF(H21&lt;$D$5,$E$5,ROUND(H21*$C$5,-2))</f>
        <v>1600</v>
      </c>
      <c r="M17" s="20">
        <f>IF(H22&lt;$D$5,$E$5,ROUND(H22*$C$5,-2))</f>
        <v>1600</v>
      </c>
      <c r="N17" s="20">
        <f>IF(H23&lt;$D$5,$E$5,ROUND(H23*$C$5,-2))</f>
        <v>1600</v>
      </c>
      <c r="O17" s="20">
        <f>IF(H24&lt;$D$5,$E$5,ROUND(H24*$C$5,-2))</f>
        <v>1600</v>
      </c>
      <c r="P17" s="20">
        <f>IF(H25&lt;$D$5,$E$5,ROUND(H25*$C$5,-2))</f>
        <v>1600</v>
      </c>
      <c r="Q17" s="20">
        <f>IF(H26&lt;$D$5,$E$5,ROUND(H26*$C$5,-2))</f>
        <v>1600</v>
      </c>
      <c r="R17" s="20">
        <f>IF(H27&lt;$D$5,$E$5,ROUND(H27*$C$5,-2))</f>
        <v>1600</v>
      </c>
      <c r="S17" s="20">
        <f>IF(H28&lt;$D$5,$E$5,ROUND(H28*$C$5,-2))</f>
        <v>1600</v>
      </c>
      <c r="T17" s="20">
        <f>IF(H29&lt;$D$5,$E$5,ROUND(H29*$C$5,-2))</f>
        <v>1600</v>
      </c>
      <c r="U17" s="20">
        <f>IF(H30&lt;$D$5,$E$5,ROUND(H30*$C$5,-2))</f>
        <v>1600</v>
      </c>
      <c r="V17" s="25">
        <f>IF(H31&lt;$D$5,$E$5,ROUND(H31*$C$5,-2))</f>
        <v>1600</v>
      </c>
    </row>
    <row r="18" spans="1:22" s="49" customFormat="1" ht="36" customHeight="1" thickBot="1">
      <c r="A18" s="50"/>
      <c r="B18" s="35">
        <v>16.5</v>
      </c>
      <c r="C18" s="17">
        <f t="shared" si="0"/>
        <v>13.4</v>
      </c>
      <c r="D18" s="17">
        <f t="shared" si="1"/>
        <v>10.7</v>
      </c>
      <c r="E18" s="17">
        <f t="shared" si="2"/>
        <v>8.3</v>
      </c>
      <c r="F18" s="17">
        <f t="shared" si="3"/>
        <v>4.9</v>
      </c>
      <c r="G18" s="17">
        <f t="shared" si="4"/>
        <v>2.5999999999999996</v>
      </c>
      <c r="H18" s="39">
        <f aca="true" t="shared" si="5" ref="H18:H31">$B18-$B$17</f>
        <v>1.8000000000000007</v>
      </c>
      <c r="I18" s="41" t="s">
        <v>28</v>
      </c>
      <c r="J18" s="28">
        <f>IF(I19&lt;$D$5,$E$5,ROUND(I19*$C$5,-2))</f>
        <v>1600</v>
      </c>
      <c r="K18" s="20">
        <f>IF(I20&lt;$D$5,$E$5,ROUND(I20*$C$5,-2))</f>
        <v>1600</v>
      </c>
      <c r="L18" s="20">
        <f>IF(I21&lt;$D$5,$E$5,ROUND(I21*$C$5,-2))</f>
        <v>1600</v>
      </c>
      <c r="M18" s="20">
        <f>IF(I22&lt;$D$5,$E$5,ROUND(I22*$C$5,-2))</f>
        <v>1600</v>
      </c>
      <c r="N18" s="20">
        <f>IF(I23&lt;$D$5,$E$5,ROUND(I23*$C$5,-2))</f>
        <v>1600</v>
      </c>
      <c r="O18" s="20">
        <f>IF(I24&lt;$D$5,$E$5,ROUND(I24*$C$5,-2))</f>
        <v>1600</v>
      </c>
      <c r="P18" s="20">
        <f>IF(I25&lt;$D$5,$E$5,ROUND(I25*$C$5,-2))</f>
        <v>1600</v>
      </c>
      <c r="Q18" s="20">
        <f>IF(I26&lt;$D$5,$E$5,ROUND(I26*$C$5,-2))</f>
        <v>1600</v>
      </c>
      <c r="R18" s="20">
        <f>IF(I27&lt;$D$5,$E$5,ROUND(I27*$C$5,-2))</f>
        <v>1600</v>
      </c>
      <c r="S18" s="20">
        <f>IF(I28&lt;$D$5,$E$5,ROUND(I28*$C$5,-2))</f>
        <v>1600</v>
      </c>
      <c r="T18" s="20">
        <f>IF(I29&lt;$D$5,$E$5,ROUND(I29*$C$5,-2))</f>
        <v>1600</v>
      </c>
      <c r="U18" s="20">
        <f>IF(I30&lt;$D$5,$E$5,ROUND(I30*$C$5,-2))</f>
        <v>1600</v>
      </c>
      <c r="V18" s="25">
        <f>IF(I31&lt;$D$5,$E$5,ROUND(I31*$C$5,-2))</f>
        <v>1600</v>
      </c>
    </row>
    <row r="19" spans="1:22" s="49" customFormat="1" ht="36" customHeight="1" thickBot="1">
      <c r="A19" s="50"/>
      <c r="B19" s="35">
        <v>18</v>
      </c>
      <c r="C19" s="17">
        <f t="shared" si="0"/>
        <v>14.9</v>
      </c>
      <c r="D19" s="17">
        <f t="shared" si="1"/>
        <v>12.2</v>
      </c>
      <c r="E19" s="17">
        <f t="shared" si="2"/>
        <v>9.8</v>
      </c>
      <c r="F19" s="17">
        <f t="shared" si="3"/>
        <v>6.4</v>
      </c>
      <c r="G19" s="17">
        <f t="shared" si="4"/>
        <v>4.1</v>
      </c>
      <c r="H19" s="17">
        <f t="shared" si="5"/>
        <v>3.3000000000000007</v>
      </c>
      <c r="I19" s="39">
        <f aca="true" t="shared" si="6" ref="I19:I31">$B19-$B$18</f>
        <v>1.5</v>
      </c>
      <c r="J19" s="41" t="s">
        <v>29</v>
      </c>
      <c r="K19" s="28">
        <f>IF(J20&lt;$D$5,$E$5,ROUND(J20*$C$5,-2))</f>
        <v>1600</v>
      </c>
      <c r="L19" s="20">
        <f>IF(J21&lt;$D$5,$E$5,ROUND(J21*$C$5,-2))</f>
        <v>1600</v>
      </c>
      <c r="M19" s="20">
        <f>IF(J22&lt;$D$5,$E$5,ROUND(J22*$C$5,-2))</f>
        <v>1600</v>
      </c>
      <c r="N19" s="20">
        <f>IF(J23&lt;$D$5,$E$5,ROUND(J23*$C$5,-2))</f>
        <v>1600</v>
      </c>
      <c r="O19" s="20">
        <f>IF(J24&lt;$D$5,$E$5,ROUND(J24*$C$5,-2))</f>
        <v>1600</v>
      </c>
      <c r="P19" s="20">
        <f>IF(J25&lt;$D$5,$E$5,ROUND(J25*$C$5,-2))</f>
        <v>1600</v>
      </c>
      <c r="Q19" s="20">
        <f>IF(J26&lt;$D$5,$E$5,ROUND(J26*$C$5,-2))</f>
        <v>1600</v>
      </c>
      <c r="R19" s="20">
        <f>IF(J27&lt;$D$5,$E$5,ROUND(J27*$C$5,-2))</f>
        <v>1600</v>
      </c>
      <c r="S19" s="20">
        <f>IF(J28&lt;$D$5,$E$5,ROUND(J28*$C$5,-2))</f>
        <v>1600</v>
      </c>
      <c r="T19" s="20">
        <f>IF(J29&lt;$D$5,$E$5,ROUND(J29*$C$5,-2))</f>
        <v>1600</v>
      </c>
      <c r="U19" s="20">
        <f>IF(J30&lt;$D$5,$E$5,ROUND(J30*$C$5,-2))</f>
        <v>1600</v>
      </c>
      <c r="V19" s="25">
        <f>IF(J31&lt;$D$5,$E$5,ROUND(J31*$C$5,-2))</f>
        <v>1600</v>
      </c>
    </row>
    <row r="20" spans="1:22" s="49" customFormat="1" ht="36" customHeight="1" thickBot="1">
      <c r="A20" s="50"/>
      <c r="B20" s="35">
        <v>19.6</v>
      </c>
      <c r="C20" s="17">
        <f t="shared" si="0"/>
        <v>16.5</v>
      </c>
      <c r="D20" s="17">
        <f t="shared" si="1"/>
        <v>13.8</v>
      </c>
      <c r="E20" s="17">
        <f t="shared" si="2"/>
        <v>11.400000000000002</v>
      </c>
      <c r="F20" s="17">
        <f t="shared" si="3"/>
        <v>8.000000000000002</v>
      </c>
      <c r="G20" s="17">
        <f t="shared" si="4"/>
        <v>5.700000000000001</v>
      </c>
      <c r="H20" s="17">
        <f t="shared" si="5"/>
        <v>4.900000000000002</v>
      </c>
      <c r="I20" s="17">
        <f t="shared" si="6"/>
        <v>3.1000000000000014</v>
      </c>
      <c r="J20" s="39">
        <f aca="true" t="shared" si="7" ref="J20:J31">$B20-$B$19</f>
        <v>1.6000000000000014</v>
      </c>
      <c r="K20" s="41" t="s">
        <v>30</v>
      </c>
      <c r="L20" s="28">
        <f>IF(K21&lt;$D$5,$E$5,ROUND(K21*$C$5,-2))</f>
        <v>1600</v>
      </c>
      <c r="M20" s="20">
        <f>IF(K22&lt;$D$5,$E$5,ROUND(K22*$C$5,-2))</f>
        <v>1600</v>
      </c>
      <c r="N20" s="20">
        <f>IF(K23&lt;$D$5,$E$5,ROUND(K23*$C$5,-2))</f>
        <v>1600</v>
      </c>
      <c r="O20" s="20">
        <f>IF(K24&lt;$D$5,$E$5,ROUND(K24*$C$5,-2))</f>
        <v>1600</v>
      </c>
      <c r="P20" s="20">
        <f>IF(K25&lt;$D$5,$E$5,ROUND(K25*$C$5,-2))</f>
        <v>1600</v>
      </c>
      <c r="Q20" s="20">
        <f>IF(K26&lt;$D$5,$E$5,ROUND(K26*$C$5,-2))</f>
        <v>1600</v>
      </c>
      <c r="R20" s="20">
        <f>IF(K27&lt;$D$5,$E$5,ROUND(K27*$C$5,-2))</f>
        <v>1600</v>
      </c>
      <c r="S20" s="20">
        <f>IF(K28&lt;$D$5,$E$5,ROUND(K28*$C$5,-2))</f>
        <v>1600</v>
      </c>
      <c r="T20" s="20">
        <f>IF(K29&lt;$D$5,$E$5,ROUND(K29*$C$5,-2))</f>
        <v>1600</v>
      </c>
      <c r="U20" s="20">
        <f>IF(K30&lt;$D$5,$E$5,ROUND(K30*$C$5,-2))</f>
        <v>1600</v>
      </c>
      <c r="V20" s="25">
        <f>IF(K31&lt;$D$5,$E$5,ROUND(K31*$C$5,-2))</f>
        <v>1600</v>
      </c>
    </row>
    <row r="21" spans="1:22" s="49" customFormat="1" ht="36" customHeight="1" thickBot="1">
      <c r="A21" s="50"/>
      <c r="B21" s="35">
        <v>21.3</v>
      </c>
      <c r="C21" s="17">
        <f t="shared" si="0"/>
        <v>18.2</v>
      </c>
      <c r="D21" s="17">
        <f t="shared" si="1"/>
        <v>15.5</v>
      </c>
      <c r="E21" s="17">
        <f t="shared" si="2"/>
        <v>13.100000000000001</v>
      </c>
      <c r="F21" s="17">
        <f t="shared" si="3"/>
        <v>9.700000000000001</v>
      </c>
      <c r="G21" s="17">
        <f t="shared" si="4"/>
        <v>7.4</v>
      </c>
      <c r="H21" s="17">
        <f t="shared" si="5"/>
        <v>6.600000000000001</v>
      </c>
      <c r="I21" s="17">
        <f t="shared" si="6"/>
        <v>4.800000000000001</v>
      </c>
      <c r="J21" s="17">
        <f t="shared" si="7"/>
        <v>3.3000000000000007</v>
      </c>
      <c r="K21" s="39">
        <f aca="true" t="shared" si="8" ref="K21:K31">$B21-$B$20</f>
        <v>1.6999999999999993</v>
      </c>
      <c r="L21" s="41" t="s">
        <v>31</v>
      </c>
      <c r="M21" s="28">
        <f>IF(L22&lt;$D$5,$E$5,ROUND(L22*$C$5,-2))</f>
        <v>1600</v>
      </c>
      <c r="N21" s="20">
        <f>IF(L23&lt;$D$5,$E$5,ROUND(L23*$C$5,-2))</f>
        <v>1600</v>
      </c>
      <c r="O21" s="20">
        <f>IF(L24&lt;$D$5,$E$5,ROUND(L24*$C$5,-2))</f>
        <v>1600</v>
      </c>
      <c r="P21" s="20">
        <f>IF(L25&lt;$D$5,$E$5,ROUND(L25*$C$5,-2))</f>
        <v>1600</v>
      </c>
      <c r="Q21" s="20">
        <f>IF(L26&lt;$D$5,$E$5,ROUND(L26*$C$5,-2))</f>
        <v>1600</v>
      </c>
      <c r="R21" s="20">
        <f>IF(L27&lt;$D$5,$E$5,ROUND(L27*$C$5,-2))</f>
        <v>1600</v>
      </c>
      <c r="S21" s="20">
        <f>IF(L28&lt;$D$5,$E$5,ROUND(L28*$C$5,-2))</f>
        <v>1600</v>
      </c>
      <c r="T21" s="20">
        <f>IF(L29&lt;$D$5,$E$5,ROUND(L29*$C$5,-2))</f>
        <v>1600</v>
      </c>
      <c r="U21" s="20">
        <f>IF(L30&lt;$D$5,$E$5,ROUND(L30*$C$5,-2))</f>
        <v>1600</v>
      </c>
      <c r="V21" s="25">
        <f>IF(L31&lt;$D$5,$E$5,ROUND(L31*$C$5,-2))</f>
        <v>1600</v>
      </c>
    </row>
    <row r="22" spans="2:22" s="49" customFormat="1" ht="36" customHeight="1" thickBot="1">
      <c r="B22" s="35">
        <v>24.9</v>
      </c>
      <c r="C22" s="17">
        <f t="shared" si="0"/>
        <v>21.799999999999997</v>
      </c>
      <c r="D22" s="17">
        <f t="shared" si="1"/>
        <v>19.099999999999998</v>
      </c>
      <c r="E22" s="17">
        <f t="shared" si="2"/>
        <v>16.7</v>
      </c>
      <c r="F22" s="17">
        <f t="shared" si="3"/>
        <v>13.299999999999999</v>
      </c>
      <c r="G22" s="17">
        <f t="shared" si="4"/>
        <v>10.999999999999998</v>
      </c>
      <c r="H22" s="17">
        <f t="shared" si="5"/>
        <v>10.2</v>
      </c>
      <c r="I22" s="17">
        <f t="shared" si="6"/>
        <v>8.399999999999999</v>
      </c>
      <c r="J22" s="17">
        <f t="shared" si="7"/>
        <v>6.899999999999999</v>
      </c>
      <c r="K22" s="17">
        <f t="shared" si="8"/>
        <v>5.299999999999997</v>
      </c>
      <c r="L22" s="39">
        <f aca="true" t="shared" si="9" ref="L22:L31">$B22-$B$21</f>
        <v>3.599999999999998</v>
      </c>
      <c r="M22" s="41" t="s">
        <v>32</v>
      </c>
      <c r="N22" s="28">
        <f>IF(M23&lt;$D$5,$E$5,ROUND(M23*$C$5,-2))</f>
        <v>1600</v>
      </c>
      <c r="O22" s="20">
        <f>IF(M24&lt;$D$5,$E$5,ROUND(M24*$C$5,-2))</f>
        <v>1600</v>
      </c>
      <c r="P22" s="20">
        <f>IF(M25&lt;$D$5,$E$5,ROUND(M25*$C$5,-2))</f>
        <v>1600</v>
      </c>
      <c r="Q22" s="20">
        <f>IF(M26&lt;$D$5,$E$5,ROUND(M26*$C$5,-2))</f>
        <v>1600</v>
      </c>
      <c r="R22" s="20">
        <f>IF(M27&lt;$D$5,$E$5,ROUND(M27*$C$5,-2))</f>
        <v>1600</v>
      </c>
      <c r="S22" s="20">
        <f>IF(M28&lt;$D$5,$E$5,ROUND(M28*$C$5,-2))</f>
        <v>1600</v>
      </c>
      <c r="T22" s="20">
        <f>IF(M29&lt;$D$5,$E$5,ROUND(M29*$C$5,-2))</f>
        <v>1600</v>
      </c>
      <c r="U22" s="20">
        <f>IF(M30&lt;$D$5,$E$5,ROUND(M30*$C$5,-2))</f>
        <v>1600</v>
      </c>
      <c r="V22" s="25">
        <f>IF(M31&lt;$D$5,$E$5,ROUND(M31*$C$5,-2))</f>
        <v>1600</v>
      </c>
    </row>
    <row r="23" spans="2:22" s="49" customFormat="1" ht="36" customHeight="1" thickBot="1">
      <c r="B23" s="35">
        <v>26.5</v>
      </c>
      <c r="C23" s="17">
        <f t="shared" si="0"/>
        <v>23.4</v>
      </c>
      <c r="D23" s="17">
        <f t="shared" si="1"/>
        <v>20.7</v>
      </c>
      <c r="E23" s="17">
        <f t="shared" si="2"/>
        <v>18.3</v>
      </c>
      <c r="F23" s="17">
        <f t="shared" si="3"/>
        <v>14.9</v>
      </c>
      <c r="G23" s="17">
        <f t="shared" si="4"/>
        <v>12.6</v>
      </c>
      <c r="H23" s="17">
        <f t="shared" si="5"/>
        <v>11.8</v>
      </c>
      <c r="I23" s="17">
        <f t="shared" si="6"/>
        <v>10</v>
      </c>
      <c r="J23" s="17">
        <f t="shared" si="7"/>
        <v>8.5</v>
      </c>
      <c r="K23" s="17">
        <f t="shared" si="8"/>
        <v>6.899999999999999</v>
      </c>
      <c r="L23" s="17">
        <f t="shared" si="9"/>
        <v>5.199999999999999</v>
      </c>
      <c r="M23" s="39">
        <f aca="true" t="shared" si="10" ref="M23:M31">$B23-$B$22</f>
        <v>1.6000000000000014</v>
      </c>
      <c r="N23" s="41" t="s">
        <v>33</v>
      </c>
      <c r="O23" s="28">
        <f>IF(N24&lt;$D$5,$E$5,ROUND(N24*$C$5,-2))</f>
        <v>1600</v>
      </c>
      <c r="P23" s="20">
        <f>IF(N25&lt;$D$5,$E$5,ROUND(N25*$C$5,-2))</f>
        <v>1600</v>
      </c>
      <c r="Q23" s="20">
        <f>IF(N26&lt;$D$5,$E$5,ROUND(N26*$C$5,-2))</f>
        <v>1600</v>
      </c>
      <c r="R23" s="20">
        <f>IF(N27&lt;$D$5,$E$5,ROUND(N27*$C$5,-2))</f>
        <v>1600</v>
      </c>
      <c r="S23" s="20">
        <f>IF(N28&lt;$D$5,$E$5,ROUND(N28*$C$5,-2))</f>
        <v>1600</v>
      </c>
      <c r="T23" s="20">
        <f>IF(N29&lt;$D$5,$E$5,ROUND(N29*$C$5,-2))</f>
        <v>1600</v>
      </c>
      <c r="U23" s="20">
        <f>IF(N30&lt;$D$5,$E$5,ROUND(N30*$C$5,-2))</f>
        <v>1600</v>
      </c>
      <c r="V23" s="25">
        <f>IF(N31&lt;$D$5,$E$5,ROUND(N31*$C$5,-2))</f>
        <v>1600</v>
      </c>
    </row>
    <row r="24" spans="2:22" s="49" customFormat="1" ht="36" customHeight="1" thickBot="1">
      <c r="B24" s="35">
        <v>30</v>
      </c>
      <c r="C24" s="17">
        <f t="shared" si="0"/>
        <v>26.9</v>
      </c>
      <c r="D24" s="17">
        <f t="shared" si="1"/>
        <v>24.2</v>
      </c>
      <c r="E24" s="17">
        <f t="shared" si="2"/>
        <v>21.8</v>
      </c>
      <c r="F24" s="17">
        <f t="shared" si="3"/>
        <v>18.4</v>
      </c>
      <c r="G24" s="17">
        <f t="shared" si="4"/>
        <v>16.1</v>
      </c>
      <c r="H24" s="17">
        <f t="shared" si="5"/>
        <v>15.3</v>
      </c>
      <c r="I24" s="17">
        <f t="shared" si="6"/>
        <v>13.5</v>
      </c>
      <c r="J24" s="17">
        <f t="shared" si="7"/>
        <v>12</v>
      </c>
      <c r="K24" s="17">
        <f t="shared" si="8"/>
        <v>10.399999999999999</v>
      </c>
      <c r="L24" s="17">
        <f t="shared" si="9"/>
        <v>8.7</v>
      </c>
      <c r="M24" s="17">
        <f t="shared" si="10"/>
        <v>5.100000000000001</v>
      </c>
      <c r="N24" s="39">
        <f aca="true" t="shared" si="11" ref="N24:N31">$B24-$B$23</f>
        <v>3.5</v>
      </c>
      <c r="O24" s="41" t="s">
        <v>34</v>
      </c>
      <c r="P24" s="28">
        <f>IF(O25&lt;$D$5,$E$5,ROUND(O25*$C$5,-2))</f>
        <v>1600</v>
      </c>
      <c r="Q24" s="20">
        <f>IF(O26&lt;$D$5,$E$5,ROUND(O26*$C$5,-2))</f>
        <v>1600</v>
      </c>
      <c r="R24" s="20">
        <f>IF(O27&lt;$D$5,$E$5,ROUND(O27*$C$5,-2))</f>
        <v>1600</v>
      </c>
      <c r="S24" s="20">
        <f>IF(O28&lt;$D$5,$E$5,ROUND(O28*$C$5,-2))</f>
        <v>1600</v>
      </c>
      <c r="T24" s="20">
        <f>IF(O29&lt;$D$5,$E$5,ROUND(O29*$C$5,-2))</f>
        <v>1600</v>
      </c>
      <c r="U24" s="20">
        <f>IF(O30&lt;$D$5,$E$5,ROUND(O30*$C$5,-2))</f>
        <v>1600</v>
      </c>
      <c r="V24" s="25">
        <f>IF(O31&lt;$D$5,$E$5,ROUND(O31*$C$5,-2))</f>
        <v>1600</v>
      </c>
    </row>
    <row r="25" spans="2:22" s="49" customFormat="1" ht="36" customHeight="1" thickBot="1">
      <c r="B25" s="35">
        <v>33.7</v>
      </c>
      <c r="C25" s="17">
        <f t="shared" si="0"/>
        <v>30.6</v>
      </c>
      <c r="D25" s="17">
        <f t="shared" si="1"/>
        <v>27.900000000000002</v>
      </c>
      <c r="E25" s="17">
        <f t="shared" si="2"/>
        <v>25.500000000000004</v>
      </c>
      <c r="F25" s="17">
        <f t="shared" si="3"/>
        <v>22.1</v>
      </c>
      <c r="G25" s="17">
        <f t="shared" si="4"/>
        <v>19.800000000000004</v>
      </c>
      <c r="H25" s="17">
        <f t="shared" si="5"/>
        <v>19.000000000000004</v>
      </c>
      <c r="I25" s="17">
        <f t="shared" si="6"/>
        <v>17.200000000000003</v>
      </c>
      <c r="J25" s="17">
        <f t="shared" si="7"/>
        <v>15.700000000000003</v>
      </c>
      <c r="K25" s="17">
        <f t="shared" si="8"/>
        <v>14.100000000000001</v>
      </c>
      <c r="L25" s="17">
        <f t="shared" si="9"/>
        <v>12.400000000000002</v>
      </c>
      <c r="M25" s="17">
        <f t="shared" si="10"/>
        <v>8.800000000000004</v>
      </c>
      <c r="N25" s="17">
        <f t="shared" si="11"/>
        <v>7.200000000000003</v>
      </c>
      <c r="O25" s="39">
        <f aca="true" t="shared" si="12" ref="O25:O31">$B25-$B$24</f>
        <v>3.700000000000003</v>
      </c>
      <c r="P25" s="41" t="s">
        <v>35</v>
      </c>
      <c r="Q25" s="28">
        <f>IF(P26&lt;$D$5,$E$5,ROUND(P26*$C$5,-2))</f>
        <v>1600</v>
      </c>
      <c r="R25" s="20">
        <f>IF(P27&lt;$D$5,$E$5,ROUND(P27*$C$5,-2))</f>
        <v>1600</v>
      </c>
      <c r="S25" s="20">
        <f>IF(P28&lt;$D$5,$E$5,ROUND(P28*$C$5,-2))</f>
        <v>1600</v>
      </c>
      <c r="T25" s="20">
        <f>IF(P29&lt;$D$5,$E$5,ROUND(P29*$C$5,-2))</f>
        <v>1600</v>
      </c>
      <c r="U25" s="20">
        <f>IF(P30&lt;$D$5,$E$5,ROUND(P30*$C$5,-2))</f>
        <v>1600</v>
      </c>
      <c r="V25" s="25">
        <f>IF(P31&lt;$D$5,$E$5,ROUND(P31*$C$5,-2))</f>
        <v>1600</v>
      </c>
    </row>
    <row r="26" spans="2:22" s="49" customFormat="1" ht="36" customHeight="1" thickBot="1">
      <c r="B26" s="35">
        <v>35.1</v>
      </c>
      <c r="C26" s="17">
        <f t="shared" si="0"/>
        <v>32</v>
      </c>
      <c r="D26" s="17">
        <f t="shared" si="1"/>
        <v>29.3</v>
      </c>
      <c r="E26" s="17">
        <f t="shared" si="2"/>
        <v>26.900000000000002</v>
      </c>
      <c r="F26" s="17">
        <f t="shared" si="3"/>
        <v>23.5</v>
      </c>
      <c r="G26" s="17">
        <f t="shared" si="4"/>
        <v>21.200000000000003</v>
      </c>
      <c r="H26" s="17">
        <f t="shared" si="5"/>
        <v>20.400000000000002</v>
      </c>
      <c r="I26" s="17">
        <f t="shared" si="6"/>
        <v>18.6</v>
      </c>
      <c r="J26" s="17">
        <f t="shared" si="7"/>
        <v>17.1</v>
      </c>
      <c r="K26" s="17">
        <f t="shared" si="8"/>
        <v>15.5</v>
      </c>
      <c r="L26" s="17">
        <f t="shared" si="9"/>
        <v>13.8</v>
      </c>
      <c r="M26" s="17">
        <f t="shared" si="10"/>
        <v>10.200000000000003</v>
      </c>
      <c r="N26" s="17">
        <f t="shared" si="11"/>
        <v>8.600000000000001</v>
      </c>
      <c r="O26" s="17">
        <f t="shared" si="12"/>
        <v>5.100000000000001</v>
      </c>
      <c r="P26" s="39">
        <f aca="true" t="shared" si="13" ref="P26:P31">$B26-$B$25</f>
        <v>1.3999999999999986</v>
      </c>
      <c r="Q26" s="41" t="s">
        <v>36</v>
      </c>
      <c r="R26" s="28">
        <f>IF(Q27&lt;$D$5,$E$5,ROUND(Q27*$C$5,-2))</f>
        <v>1600</v>
      </c>
      <c r="S26" s="20">
        <f>IF(Q28&lt;$D$5,$E$5,ROUND(Q28*$C$5,-2))</f>
        <v>1600</v>
      </c>
      <c r="T26" s="20">
        <f>IF(Q29&lt;$D$5,$E$5,ROUND(Q29*$C$5,-2))</f>
        <v>1600</v>
      </c>
      <c r="U26" s="20">
        <f>IF(Q30&lt;$D$5,$E$5,ROUND(Q30*$C$5,-2))</f>
        <v>1600</v>
      </c>
      <c r="V26" s="25">
        <f>IF(Q31&lt;$D$5,$E$5,ROUND(Q31*$C$5,-2))</f>
        <v>1600</v>
      </c>
    </row>
    <row r="27" spans="2:22" s="51" customFormat="1" ht="36" customHeight="1" thickBot="1">
      <c r="B27" s="35">
        <v>39.2</v>
      </c>
      <c r="C27" s="17">
        <f t="shared" si="0"/>
        <v>36.1</v>
      </c>
      <c r="D27" s="17">
        <f t="shared" si="1"/>
        <v>33.400000000000006</v>
      </c>
      <c r="E27" s="17">
        <f t="shared" si="2"/>
        <v>31.000000000000004</v>
      </c>
      <c r="F27" s="17">
        <f t="shared" si="3"/>
        <v>27.6</v>
      </c>
      <c r="G27" s="17">
        <f t="shared" si="4"/>
        <v>25.300000000000004</v>
      </c>
      <c r="H27" s="17">
        <f t="shared" si="5"/>
        <v>24.500000000000004</v>
      </c>
      <c r="I27" s="17">
        <f t="shared" si="6"/>
        <v>22.700000000000003</v>
      </c>
      <c r="J27" s="17">
        <f t="shared" si="7"/>
        <v>21.200000000000003</v>
      </c>
      <c r="K27" s="17">
        <f t="shared" si="8"/>
        <v>19.6</v>
      </c>
      <c r="L27" s="17">
        <f t="shared" si="9"/>
        <v>17.900000000000002</v>
      </c>
      <c r="M27" s="17">
        <f t="shared" si="10"/>
        <v>14.300000000000004</v>
      </c>
      <c r="N27" s="17">
        <f t="shared" si="11"/>
        <v>12.700000000000003</v>
      </c>
      <c r="O27" s="17">
        <f t="shared" si="12"/>
        <v>9.200000000000003</v>
      </c>
      <c r="P27" s="17">
        <f t="shared" si="13"/>
        <v>5.5</v>
      </c>
      <c r="Q27" s="39">
        <f>$B27-$B$26</f>
        <v>4.100000000000001</v>
      </c>
      <c r="R27" s="41" t="s">
        <v>37</v>
      </c>
      <c r="S27" s="28">
        <f>IF(R28&lt;$D$5,$E$5,ROUND(R28*$C$5,-2))</f>
        <v>1600</v>
      </c>
      <c r="T27" s="20">
        <f>IF(R29&lt;$D$5,$E$5,ROUND(R29*$C$5,-2))</f>
        <v>1600</v>
      </c>
      <c r="U27" s="20">
        <f>IF(R30&lt;$D$5,$E$5,ROUND(R30*$C$5,-2))</f>
        <v>1600</v>
      </c>
      <c r="V27" s="25">
        <f>IF(R31&lt;$D$5,$E$5,ROUND(R31*$C$5,-2))</f>
        <v>1600</v>
      </c>
    </row>
    <row r="28" spans="2:22" s="51" customFormat="1" ht="36" customHeight="1" thickBot="1">
      <c r="B28" s="35">
        <v>41.5</v>
      </c>
      <c r="C28" s="17">
        <f t="shared" si="0"/>
        <v>38.4</v>
      </c>
      <c r="D28" s="17">
        <f t="shared" si="1"/>
        <v>35.7</v>
      </c>
      <c r="E28" s="17">
        <f t="shared" si="2"/>
        <v>33.3</v>
      </c>
      <c r="F28" s="17">
        <f t="shared" si="3"/>
        <v>29.9</v>
      </c>
      <c r="G28" s="17">
        <f t="shared" si="4"/>
        <v>27.6</v>
      </c>
      <c r="H28" s="17">
        <f t="shared" si="5"/>
        <v>26.8</v>
      </c>
      <c r="I28" s="17">
        <f t="shared" si="6"/>
        <v>25</v>
      </c>
      <c r="J28" s="17">
        <f t="shared" si="7"/>
        <v>23.5</v>
      </c>
      <c r="K28" s="17">
        <f t="shared" si="8"/>
        <v>21.9</v>
      </c>
      <c r="L28" s="17">
        <f t="shared" si="9"/>
        <v>20.2</v>
      </c>
      <c r="M28" s="17">
        <f t="shared" si="10"/>
        <v>16.6</v>
      </c>
      <c r="N28" s="17">
        <f t="shared" si="11"/>
        <v>15</v>
      </c>
      <c r="O28" s="17">
        <f t="shared" si="12"/>
        <v>11.5</v>
      </c>
      <c r="P28" s="17">
        <f t="shared" si="13"/>
        <v>7.799999999999997</v>
      </c>
      <c r="Q28" s="17">
        <f>$B28-$B$26</f>
        <v>6.399999999999999</v>
      </c>
      <c r="R28" s="39">
        <f>$B28-$B$27</f>
        <v>2.299999999999997</v>
      </c>
      <c r="S28" s="41" t="s">
        <v>38</v>
      </c>
      <c r="T28" s="28">
        <f>IF(S29&lt;$D$5,$E$5,ROUND(S29*$C$5,-2))</f>
        <v>1600</v>
      </c>
      <c r="U28" s="20">
        <f>IF(S30&lt;$D$5,$E$5,ROUND(S30*$C$5,-2))</f>
        <v>1600</v>
      </c>
      <c r="V28" s="25">
        <f>IF(S31&lt;$D$5,$E$5,ROUND(S31*$C$5,-2))</f>
        <v>1600</v>
      </c>
    </row>
    <row r="29" spans="2:22" s="51" customFormat="1" ht="36" customHeight="1" thickBot="1">
      <c r="B29" s="35">
        <v>46</v>
      </c>
      <c r="C29" s="17">
        <f t="shared" si="0"/>
        <v>42.9</v>
      </c>
      <c r="D29" s="17">
        <f t="shared" si="1"/>
        <v>40.2</v>
      </c>
      <c r="E29" s="17">
        <f t="shared" si="2"/>
        <v>37.8</v>
      </c>
      <c r="F29" s="17">
        <f t="shared" si="3"/>
        <v>34.4</v>
      </c>
      <c r="G29" s="17">
        <f t="shared" si="4"/>
        <v>32.1</v>
      </c>
      <c r="H29" s="17">
        <f t="shared" si="5"/>
        <v>31.3</v>
      </c>
      <c r="I29" s="17">
        <f t="shared" si="6"/>
        <v>29.5</v>
      </c>
      <c r="J29" s="17">
        <f t="shared" si="7"/>
        <v>28</v>
      </c>
      <c r="K29" s="17">
        <f t="shared" si="8"/>
        <v>26.4</v>
      </c>
      <c r="L29" s="17">
        <f t="shared" si="9"/>
        <v>24.7</v>
      </c>
      <c r="M29" s="17">
        <f t="shared" si="10"/>
        <v>21.1</v>
      </c>
      <c r="N29" s="17">
        <f t="shared" si="11"/>
        <v>19.5</v>
      </c>
      <c r="O29" s="17">
        <f t="shared" si="12"/>
        <v>16</v>
      </c>
      <c r="P29" s="17">
        <f t="shared" si="13"/>
        <v>12.299999999999997</v>
      </c>
      <c r="Q29" s="17">
        <f>$B29-$B$26</f>
        <v>10.899999999999999</v>
      </c>
      <c r="R29" s="17">
        <f>$B29-$B$27</f>
        <v>6.799999999999997</v>
      </c>
      <c r="S29" s="39">
        <f>$B29-$B$28</f>
        <v>4.5</v>
      </c>
      <c r="T29" s="41" t="s">
        <v>39</v>
      </c>
      <c r="U29" s="28">
        <f>IF(T30&lt;$D$5,$E$5,ROUND(T30*$C$5,-2))</f>
        <v>1600</v>
      </c>
      <c r="V29" s="25">
        <f>IF(T31&lt;$D$5,$E$5,ROUND(T31*$C$5,-2))</f>
        <v>1600</v>
      </c>
    </row>
    <row r="30" spans="2:22" s="51" customFormat="1" ht="36" customHeight="1" thickBot="1">
      <c r="B30" s="35">
        <v>49.7</v>
      </c>
      <c r="C30" s="17">
        <f t="shared" si="0"/>
        <v>46.6</v>
      </c>
      <c r="D30" s="17">
        <f t="shared" si="1"/>
        <v>43.900000000000006</v>
      </c>
      <c r="E30" s="17">
        <f t="shared" si="2"/>
        <v>41.5</v>
      </c>
      <c r="F30" s="17">
        <f t="shared" si="3"/>
        <v>38.1</v>
      </c>
      <c r="G30" s="17">
        <f t="shared" si="4"/>
        <v>35.800000000000004</v>
      </c>
      <c r="H30" s="17">
        <f t="shared" si="5"/>
        <v>35</v>
      </c>
      <c r="I30" s="17">
        <f t="shared" si="6"/>
        <v>33.2</v>
      </c>
      <c r="J30" s="17">
        <f t="shared" si="7"/>
        <v>31.700000000000003</v>
      </c>
      <c r="K30" s="17">
        <f t="shared" si="8"/>
        <v>30.1</v>
      </c>
      <c r="L30" s="17">
        <f t="shared" si="9"/>
        <v>28.400000000000002</v>
      </c>
      <c r="M30" s="17">
        <f t="shared" si="10"/>
        <v>24.800000000000004</v>
      </c>
      <c r="N30" s="17">
        <f t="shared" si="11"/>
        <v>23.200000000000003</v>
      </c>
      <c r="O30" s="17">
        <f t="shared" si="12"/>
        <v>19.700000000000003</v>
      </c>
      <c r="P30" s="17">
        <f t="shared" si="13"/>
        <v>16</v>
      </c>
      <c r="Q30" s="17">
        <f>$B30-$B$26</f>
        <v>14.600000000000001</v>
      </c>
      <c r="R30" s="17">
        <f>$B30-$B$27</f>
        <v>10.5</v>
      </c>
      <c r="S30" s="17">
        <f>$B30-$B$28</f>
        <v>8.200000000000003</v>
      </c>
      <c r="T30" s="39">
        <f>$B30-$B$29</f>
        <v>3.700000000000003</v>
      </c>
      <c r="U30" s="41" t="s">
        <v>40</v>
      </c>
      <c r="V30" s="29">
        <f>IF(U31&lt;$D$5,$E$5,ROUND(U31*$C$5,-2))</f>
        <v>1600</v>
      </c>
    </row>
    <row r="31" spans="2:22" s="51" customFormat="1" ht="36" customHeight="1" thickBot="1">
      <c r="B31" s="36">
        <v>52</v>
      </c>
      <c r="C31" s="37">
        <f t="shared" si="0"/>
        <v>48.9</v>
      </c>
      <c r="D31" s="37">
        <f t="shared" si="1"/>
        <v>46.2</v>
      </c>
      <c r="E31" s="37">
        <f t="shared" si="2"/>
        <v>43.8</v>
      </c>
      <c r="F31" s="37">
        <f t="shared" si="3"/>
        <v>40.4</v>
      </c>
      <c r="G31" s="37">
        <f t="shared" si="4"/>
        <v>38.1</v>
      </c>
      <c r="H31" s="37">
        <f t="shared" si="5"/>
        <v>37.3</v>
      </c>
      <c r="I31" s="37">
        <f t="shared" si="6"/>
        <v>35.5</v>
      </c>
      <c r="J31" s="37">
        <f t="shared" si="7"/>
        <v>34</v>
      </c>
      <c r="K31" s="37">
        <f t="shared" si="8"/>
        <v>32.4</v>
      </c>
      <c r="L31" s="37">
        <f t="shared" si="9"/>
        <v>30.7</v>
      </c>
      <c r="M31" s="37">
        <f t="shared" si="10"/>
        <v>27.1</v>
      </c>
      <c r="N31" s="37">
        <f t="shared" si="11"/>
        <v>25.5</v>
      </c>
      <c r="O31" s="37">
        <f t="shared" si="12"/>
        <v>22</v>
      </c>
      <c r="P31" s="37">
        <f t="shared" si="13"/>
        <v>18.299999999999997</v>
      </c>
      <c r="Q31" s="37">
        <f>$B31-$B$26</f>
        <v>16.9</v>
      </c>
      <c r="R31" s="37">
        <f>$B31-$B$27</f>
        <v>12.799999999999997</v>
      </c>
      <c r="S31" s="37">
        <f>$B31-$B$28</f>
        <v>10.5</v>
      </c>
      <c r="T31" s="37">
        <f>$B31-$B$29</f>
        <v>6</v>
      </c>
      <c r="U31" s="40">
        <f>$B31-$B$30</f>
        <v>2.299999999999997</v>
      </c>
      <c r="V31" s="41" t="s">
        <v>41</v>
      </c>
    </row>
  </sheetData>
  <mergeCells count="3">
    <mergeCell ref="B10:J10"/>
    <mergeCell ref="A11:A15"/>
    <mergeCell ref="T10:V10"/>
  </mergeCells>
  <printOptions/>
  <pageMargins left="0.3937007874015748" right="0.2362204724409449" top="1.3779527559055118" bottom="0.984251968503937" header="0" footer="0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K22"/>
  <sheetViews>
    <sheetView view="pageBreakPreview" zoomScale="75" zoomScaleNormal="70" zoomScaleSheetLayoutView="75" workbookViewId="0" topLeftCell="A9">
      <selection activeCell="G31" sqref="G31"/>
    </sheetView>
  </sheetViews>
  <sheetFormatPr defaultColWidth="8.88671875" defaultRowHeight="30.75" customHeight="1"/>
  <cols>
    <col min="1" max="1" width="6.3359375" style="43" bestFit="1" customWidth="1"/>
    <col min="2" max="2" width="10.77734375" style="43" customWidth="1"/>
    <col min="3" max="11" width="10.10546875" style="43" customWidth="1"/>
    <col min="12" max="16384" width="8.88671875" style="43" customWidth="1"/>
  </cols>
  <sheetData>
    <row r="1" spans="1:7" ht="30.75" customHeight="1" hidden="1">
      <c r="A1" s="42"/>
      <c r="B1" s="7"/>
      <c r="C1" s="7"/>
      <c r="D1" s="7"/>
      <c r="E1" s="7"/>
      <c r="F1" s="7"/>
      <c r="G1" s="7"/>
    </row>
    <row r="2" spans="1:5" ht="30.75" customHeight="1" hidden="1">
      <c r="A2" s="42"/>
      <c r="B2" s="10" t="s">
        <v>4</v>
      </c>
      <c r="C2" s="10" t="s">
        <v>5</v>
      </c>
      <c r="D2" s="1" t="s">
        <v>45</v>
      </c>
      <c r="E2" s="1" t="s">
        <v>46</v>
      </c>
    </row>
    <row r="3" spans="1:5" ht="30.75" customHeight="1" hidden="1">
      <c r="A3" s="42"/>
      <c r="B3" s="11">
        <v>0.05</v>
      </c>
      <c r="C3" s="12" t="e">
        <f>ROUND(#REF!-#REF!*B3,-2)</f>
        <v>#REF!</v>
      </c>
      <c r="D3" s="13">
        <v>0.15</v>
      </c>
      <c r="E3" s="12" t="e">
        <f>ROUND(#REF!-#REF!*D3,-2)</f>
        <v>#REF!</v>
      </c>
    </row>
    <row r="4" spans="1:5" ht="30.75" customHeight="1" hidden="1">
      <c r="A4" s="42"/>
      <c r="B4" s="11">
        <v>0.05</v>
      </c>
      <c r="C4" s="12" t="e">
        <f>ROUND(#REF!-#REF!*B4,-2)</f>
        <v>#REF!</v>
      </c>
      <c r="D4" s="13">
        <v>0.15</v>
      </c>
      <c r="E4" s="12" t="e">
        <f>ROUND(#REF!-#REF!*D4,-2)</f>
        <v>#REF!</v>
      </c>
    </row>
    <row r="5" spans="1:5" ht="30.75" customHeight="1" hidden="1">
      <c r="A5" s="42"/>
      <c r="B5" s="14"/>
      <c r="C5" s="14"/>
      <c r="D5" s="2"/>
      <c r="E5" s="2"/>
    </row>
    <row r="6" spans="1:5" ht="30.75" customHeight="1" hidden="1">
      <c r="A6" s="42"/>
      <c r="B6" s="14"/>
      <c r="C6" s="14"/>
      <c r="D6" s="2"/>
      <c r="E6" s="2"/>
    </row>
    <row r="7" spans="1:5" ht="30.75" customHeight="1" hidden="1">
      <c r="A7" s="42"/>
      <c r="B7" s="16"/>
      <c r="C7" s="16"/>
      <c r="D7" s="5"/>
      <c r="E7" s="5"/>
    </row>
    <row r="8" ht="30.75" customHeight="1" hidden="1"/>
    <row r="9" spans="1:11" s="45" customFormat="1" ht="25.5">
      <c r="A9" s="44"/>
      <c r="B9" s="18" t="s">
        <v>44</v>
      </c>
      <c r="C9" s="19"/>
      <c r="D9" s="19"/>
      <c r="E9" s="19"/>
      <c r="F9" s="19"/>
      <c r="G9" s="19"/>
      <c r="H9" s="19"/>
      <c r="I9" s="19"/>
      <c r="J9" s="19"/>
      <c r="K9" s="19"/>
    </row>
    <row r="10" spans="1:11" s="49" customFormat="1" ht="20.25" thickBot="1">
      <c r="A10" s="46"/>
      <c r="B10" s="47"/>
      <c r="C10" s="47"/>
      <c r="D10" s="47"/>
      <c r="E10" s="47"/>
      <c r="F10" s="47"/>
      <c r="G10" s="48"/>
      <c r="H10" s="48"/>
      <c r="I10" s="54" t="s">
        <v>47</v>
      </c>
      <c r="J10" s="54"/>
      <c r="K10" s="54"/>
    </row>
    <row r="11" spans="1:11" s="49" customFormat="1" ht="30.75" customHeight="1" thickBot="1">
      <c r="A11" s="53" t="s">
        <v>43</v>
      </c>
      <c r="B11" s="34" t="s">
        <v>20</v>
      </c>
      <c r="C11" s="30">
        <v>1600</v>
      </c>
      <c r="D11" s="22">
        <v>1600</v>
      </c>
      <c r="E11" s="22">
        <v>1600</v>
      </c>
      <c r="F11" s="22">
        <v>1600</v>
      </c>
      <c r="G11" s="22">
        <v>1600</v>
      </c>
      <c r="H11" s="22">
        <v>1600</v>
      </c>
      <c r="I11" s="22">
        <v>1600</v>
      </c>
      <c r="J11" s="22">
        <v>1600</v>
      </c>
      <c r="K11" s="23">
        <v>1600</v>
      </c>
    </row>
    <row r="12" spans="1:11" s="49" customFormat="1" ht="30.75" customHeight="1" thickBot="1">
      <c r="A12" s="53"/>
      <c r="B12" s="33">
        <v>2.9</v>
      </c>
      <c r="C12" s="34" t="s">
        <v>11</v>
      </c>
      <c r="D12" s="28">
        <v>1600</v>
      </c>
      <c r="E12" s="20">
        <v>1600</v>
      </c>
      <c r="F12" s="20">
        <v>1600</v>
      </c>
      <c r="G12" s="20">
        <v>1600</v>
      </c>
      <c r="H12" s="20">
        <v>1600</v>
      </c>
      <c r="I12" s="20">
        <v>1600</v>
      </c>
      <c r="J12" s="20">
        <v>1600</v>
      </c>
      <c r="K12" s="25">
        <v>1600</v>
      </c>
    </row>
    <row r="13" spans="1:11" s="49" customFormat="1" ht="30.75" customHeight="1" thickBot="1">
      <c r="A13" s="53"/>
      <c r="B13" s="24">
        <v>5.4</v>
      </c>
      <c r="C13" s="31">
        <v>2.5</v>
      </c>
      <c r="D13" s="34" t="s">
        <v>12</v>
      </c>
      <c r="E13" s="28">
        <v>1600</v>
      </c>
      <c r="F13" s="20">
        <v>1600</v>
      </c>
      <c r="G13" s="20">
        <v>1600</v>
      </c>
      <c r="H13" s="20">
        <v>1600</v>
      </c>
      <c r="I13" s="20">
        <v>1600</v>
      </c>
      <c r="J13" s="20">
        <v>1600</v>
      </c>
      <c r="K13" s="25">
        <v>1600</v>
      </c>
    </row>
    <row r="14" spans="1:11" s="49" customFormat="1" ht="30.75" customHeight="1" thickBot="1">
      <c r="A14" s="53"/>
      <c r="B14" s="24">
        <v>9.5</v>
      </c>
      <c r="C14" s="21">
        <v>6.6</v>
      </c>
      <c r="D14" s="31">
        <v>4.1</v>
      </c>
      <c r="E14" s="34" t="s">
        <v>13</v>
      </c>
      <c r="F14" s="28">
        <v>1600</v>
      </c>
      <c r="G14" s="20">
        <v>1600</v>
      </c>
      <c r="H14" s="20">
        <v>1600</v>
      </c>
      <c r="I14" s="20">
        <v>1600</v>
      </c>
      <c r="J14" s="20">
        <v>1600</v>
      </c>
      <c r="K14" s="25">
        <v>1600</v>
      </c>
    </row>
    <row r="15" spans="1:11" s="49" customFormat="1" ht="30.75" customHeight="1" thickBot="1">
      <c r="A15" s="53"/>
      <c r="B15" s="24">
        <v>12.5</v>
      </c>
      <c r="C15" s="21">
        <v>9.6</v>
      </c>
      <c r="D15" s="21">
        <v>7.1</v>
      </c>
      <c r="E15" s="31">
        <v>3</v>
      </c>
      <c r="F15" s="34" t="s">
        <v>14</v>
      </c>
      <c r="G15" s="28">
        <v>1600</v>
      </c>
      <c r="H15" s="20">
        <v>1600</v>
      </c>
      <c r="I15" s="20">
        <v>1600</v>
      </c>
      <c r="J15" s="20">
        <v>1600</v>
      </c>
      <c r="K15" s="25">
        <v>1600</v>
      </c>
    </row>
    <row r="16" spans="1:11" s="49" customFormat="1" ht="30.75" customHeight="1" thickBot="1">
      <c r="A16" s="50"/>
      <c r="B16" s="24">
        <v>15</v>
      </c>
      <c r="C16" s="21">
        <v>12.1</v>
      </c>
      <c r="D16" s="21">
        <v>9.6</v>
      </c>
      <c r="E16" s="21">
        <v>5.5</v>
      </c>
      <c r="F16" s="31">
        <v>2.5</v>
      </c>
      <c r="G16" s="34" t="s">
        <v>15</v>
      </c>
      <c r="H16" s="28">
        <v>1600</v>
      </c>
      <c r="I16" s="20">
        <v>1600</v>
      </c>
      <c r="J16" s="20">
        <v>1600</v>
      </c>
      <c r="K16" s="25">
        <v>1600</v>
      </c>
    </row>
    <row r="17" spans="1:11" s="49" customFormat="1" ht="30.75" customHeight="1" thickBot="1">
      <c r="A17" s="50"/>
      <c r="B17" s="24">
        <v>23.6</v>
      </c>
      <c r="C17" s="21">
        <v>20.7</v>
      </c>
      <c r="D17" s="21">
        <v>18.2</v>
      </c>
      <c r="E17" s="21">
        <v>14.1</v>
      </c>
      <c r="F17" s="21">
        <v>11.1</v>
      </c>
      <c r="G17" s="31">
        <v>8.6</v>
      </c>
      <c r="H17" s="34" t="s">
        <v>16</v>
      </c>
      <c r="I17" s="28">
        <v>1600</v>
      </c>
      <c r="J17" s="20">
        <v>1600</v>
      </c>
      <c r="K17" s="25">
        <v>1600</v>
      </c>
    </row>
    <row r="18" spans="2:11" s="49" customFormat="1" ht="30.75" customHeight="1" thickBot="1">
      <c r="B18" s="24">
        <v>27.2</v>
      </c>
      <c r="C18" s="21">
        <v>24.3</v>
      </c>
      <c r="D18" s="21">
        <v>21.8</v>
      </c>
      <c r="E18" s="21">
        <v>17.7</v>
      </c>
      <c r="F18" s="21">
        <v>14.7</v>
      </c>
      <c r="G18" s="21">
        <v>12.2</v>
      </c>
      <c r="H18" s="31">
        <v>3.6</v>
      </c>
      <c r="I18" s="34" t="s">
        <v>17</v>
      </c>
      <c r="J18" s="28">
        <v>1600</v>
      </c>
      <c r="K18" s="25">
        <v>1600</v>
      </c>
    </row>
    <row r="19" spans="2:11" s="49" customFormat="1" ht="30.75" customHeight="1" thickBot="1">
      <c r="B19" s="24">
        <v>34.2</v>
      </c>
      <c r="C19" s="21">
        <v>31.3</v>
      </c>
      <c r="D19" s="21">
        <v>28.8</v>
      </c>
      <c r="E19" s="21">
        <v>24.7</v>
      </c>
      <c r="F19" s="21">
        <v>21.7</v>
      </c>
      <c r="G19" s="21">
        <v>19.2</v>
      </c>
      <c r="H19" s="21">
        <v>10.6</v>
      </c>
      <c r="I19" s="31">
        <v>7</v>
      </c>
      <c r="J19" s="34" t="s">
        <v>18</v>
      </c>
      <c r="K19" s="29">
        <v>1600</v>
      </c>
    </row>
    <row r="20" spans="2:11" s="49" customFormat="1" ht="30.75" customHeight="1" thickBot="1">
      <c r="B20" s="26">
        <v>38.6</v>
      </c>
      <c r="C20" s="27">
        <v>35.7</v>
      </c>
      <c r="D20" s="27">
        <v>33.2</v>
      </c>
      <c r="E20" s="27">
        <v>29.1</v>
      </c>
      <c r="F20" s="27">
        <v>26.1</v>
      </c>
      <c r="G20" s="27">
        <v>23.6</v>
      </c>
      <c r="H20" s="27">
        <v>15</v>
      </c>
      <c r="I20" s="27">
        <v>11.4</v>
      </c>
      <c r="J20" s="32">
        <v>4.4</v>
      </c>
      <c r="K20" s="34" t="s">
        <v>19</v>
      </c>
    </row>
    <row r="21" ht="11.25" customHeight="1"/>
    <row r="22" spans="2:11" ht="18.75" customHeight="1">
      <c r="B22" s="55" t="s">
        <v>48</v>
      </c>
      <c r="C22" s="55"/>
      <c r="D22" s="55"/>
      <c r="E22" s="55"/>
      <c r="F22" s="55"/>
      <c r="G22" s="55"/>
      <c r="H22" s="55"/>
      <c r="I22" s="55"/>
      <c r="J22" s="55"/>
      <c r="K22" s="55"/>
    </row>
  </sheetData>
  <mergeCells count="3">
    <mergeCell ref="A11:A15"/>
    <mergeCell ref="I10:K10"/>
    <mergeCell ref="B22:K22"/>
  </mergeCells>
  <printOptions/>
  <pageMargins left="0.3937007874015748" right="0.2362204724409449" top="0.7874015748031497" bottom="1.2" header="0" footer="0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김강희</cp:lastModifiedBy>
  <cp:lastPrinted>2008-11-24T04:43:53Z</cp:lastPrinted>
  <dcterms:created xsi:type="dcterms:W3CDTF">2002-03-09T08:46:39Z</dcterms:created>
  <dcterms:modified xsi:type="dcterms:W3CDTF">2008-11-24T06:03:50Z</dcterms:modified>
  <cp:category/>
  <cp:version/>
  <cp:contentType/>
  <cp:contentStatus/>
</cp:coreProperties>
</file>